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4pmmrrc\Documents\Temp Working Files\SCT SS's\"/>
    </mc:Choice>
  </mc:AlternateContent>
  <bookViews>
    <workbookView xWindow="-12" yWindow="-12" windowWidth="11616" windowHeight="9564"/>
  </bookViews>
  <sheets>
    <sheet name="Ranked Order" sheetId="15" r:id="rId1"/>
  </sheets>
  <definedNames>
    <definedName name="ADS_S_13_1_ADS_W_13_1" localSheetId="0">#REF!</definedName>
    <definedName name="ADS_S_13_1_ADS_W_13_1">#REF!</definedName>
    <definedName name="ADS_S_15_1" localSheetId="0">#REF!</definedName>
    <definedName name="ADS_S_15_1">#REF!</definedName>
    <definedName name="ADS_S_15_1_ADS_S_13_1_ADS_W_13_1" localSheetId="0">#REF!</definedName>
    <definedName name="ADS_S_15_1_ADS_S_13_1_ADS_W_13_1">#REF!</definedName>
    <definedName name="AVS_P_08_01_AVS_P_08_02" localSheetId="0">#REF!</definedName>
    <definedName name="AVS_P_08_01_AVS_P_08_02">#REF!</definedName>
    <definedName name="AVS_P_15_01" localSheetId="0">#REF!</definedName>
    <definedName name="AVS_P_15_01">#REF!</definedName>
    <definedName name="AVS_W_14_1" localSheetId="0">#REF!</definedName>
    <definedName name="AVS_W_14_1">#REF!</definedName>
    <definedName name="BPS_P_15_1" localSheetId="0">#REF!</definedName>
    <definedName name="BPS_P_15_1">#REF!</definedName>
    <definedName name="EST_P_12_01_EST_P_15_01" localSheetId="0">#REF!</definedName>
    <definedName name="EST_P_12_01_EST_P_15_01">#REF!</definedName>
    <definedName name="_xlnm.Print_Titles" localSheetId="0">'Ranked Order'!#REF!</definedName>
    <definedName name="SPE_W_15_1" localSheetId="0">#REF!</definedName>
    <definedName name="SPE_W_15_1">#REF!</definedName>
    <definedName name="SPE_W_15_2_SPE_W_15_3" localSheetId="0">#REF!</definedName>
    <definedName name="SPE_W_15_2_SPE_W_15_3">#REF!</definedName>
    <definedName name="TSP_W_15_1" localSheetId="0">#REF!</definedName>
    <definedName name="TSP_W_15_1">#REF!</definedName>
  </definedNames>
  <calcPr calcId="152511"/>
</workbook>
</file>

<file path=xl/calcChain.xml><?xml version="1.0" encoding="utf-8"?>
<calcChain xmlns="http://schemas.openxmlformats.org/spreadsheetml/2006/main">
  <c r="A13" i="15" l="1"/>
  <c r="A14" i="15" s="1"/>
  <c r="A15" i="15" s="1"/>
  <c r="A16" i="15" s="1"/>
  <c r="A17" i="15" s="1"/>
  <c r="A18" i="15" s="1"/>
  <c r="A19" i="15" s="1"/>
  <c r="A20" i="15" s="1"/>
  <c r="A21" i="15" s="1"/>
  <c r="A22" i="15" s="1"/>
  <c r="A23" i="15" s="1"/>
  <c r="A24" i="15" s="1"/>
  <c r="A25" i="15" s="1"/>
  <c r="A26" i="15" s="1"/>
  <c r="A27" i="15" s="1"/>
  <c r="A28" i="15" s="1"/>
  <c r="A29" i="15" s="1"/>
  <c r="A30" i="15" s="1"/>
  <c r="A31" i="15" s="1"/>
  <c r="A32" i="15" s="1"/>
  <c r="A33" i="15" s="1"/>
  <c r="A34" i="15" s="1"/>
  <c r="A35" i="15" s="1"/>
  <c r="A36" i="15" s="1"/>
  <c r="A37" i="15" s="1"/>
  <c r="A38" i="15" s="1"/>
  <c r="A39" i="15" s="1"/>
  <c r="A40" i="15" s="1"/>
  <c r="A41" i="15" s="1"/>
  <c r="A42" i="15" s="1"/>
  <c r="A43" i="15" s="1"/>
  <c r="A44" i="15" s="1"/>
  <c r="A45" i="15" s="1"/>
  <c r="A46" i="15" s="1"/>
  <c r="A47" i="15" s="1"/>
  <c r="A48" i="15" s="1"/>
  <c r="A49" i="15" s="1"/>
  <c r="A50" i="15" s="1"/>
  <c r="A51" i="15" s="1"/>
  <c r="K55" i="15"/>
  <c r="K54" i="15"/>
  <c r="H53" i="15"/>
  <c r="H56" i="15" s="1"/>
  <c r="BM13" i="15"/>
  <c r="BM53" i="15" s="1"/>
  <c r="BM56" i="15" s="1"/>
  <c r="I8" i="15"/>
  <c r="I9" i="15" s="1"/>
  <c r="I12" i="15" s="1"/>
  <c r="I13" i="15" s="1"/>
  <c r="I14" i="15" s="1"/>
  <c r="I15" i="15" s="1"/>
  <c r="I16" i="15" s="1"/>
  <c r="I17" i="15" s="1"/>
  <c r="I18" i="15" s="1"/>
  <c r="I19" i="15" s="1"/>
  <c r="I20" i="15" s="1"/>
  <c r="I21" i="15" s="1"/>
  <c r="I22" i="15" s="1"/>
  <c r="I23" i="15" s="1"/>
  <c r="I24" i="15" s="1"/>
  <c r="I25" i="15" s="1"/>
  <c r="I26" i="15" s="1"/>
  <c r="I27" i="15" s="1"/>
  <c r="I28" i="15" s="1"/>
  <c r="I29" i="15" s="1"/>
  <c r="I30" i="15" s="1"/>
  <c r="I31" i="15" s="1"/>
  <c r="I32" i="15" s="1"/>
  <c r="I33" i="15" s="1"/>
  <c r="I34" i="15" s="1"/>
  <c r="I35" i="15" s="1"/>
  <c r="I36" i="15" s="1"/>
  <c r="I37" i="15" s="1"/>
  <c r="I38" i="15" s="1"/>
  <c r="I39" i="15" s="1"/>
  <c r="I40" i="15" s="1"/>
  <c r="I41" i="15" s="1"/>
  <c r="I42" i="15" s="1"/>
  <c r="I43" i="15" s="1"/>
  <c r="I44" i="15" s="1"/>
  <c r="I45" i="15" s="1"/>
  <c r="I46" i="15" s="1"/>
  <c r="I47" i="15" s="1"/>
  <c r="I48" i="15" s="1"/>
  <c r="I49" i="15" s="1"/>
  <c r="I50" i="15" s="1"/>
  <c r="I51" i="15" s="1"/>
</calcChain>
</file>

<file path=xl/sharedStrings.xml><?xml version="1.0" encoding="utf-8"?>
<sst xmlns="http://schemas.openxmlformats.org/spreadsheetml/2006/main" count="158" uniqueCount="80">
  <si>
    <t>Measure</t>
  </si>
  <si>
    <t>Project Location</t>
  </si>
  <si>
    <t>BON</t>
  </si>
  <si>
    <t>ESTU</t>
  </si>
  <si>
    <t>Avian predation</t>
  </si>
  <si>
    <t>JDA</t>
  </si>
  <si>
    <t>TDA</t>
  </si>
  <si>
    <t>SYS</t>
  </si>
  <si>
    <t xml:space="preserve">Turbine passage survival program: Support for FCRPS turbine survival optimizations/modeling/tests
</t>
  </si>
  <si>
    <t>Willamette</t>
  </si>
  <si>
    <t>Total - Willamette</t>
  </si>
  <si>
    <t>IHR</t>
  </si>
  <si>
    <t>LGO</t>
  </si>
  <si>
    <t>LGR</t>
  </si>
  <si>
    <t>LMN</t>
  </si>
  <si>
    <t>MCN</t>
  </si>
  <si>
    <t>Snake River Fall Chinook System Survival Study</t>
  </si>
  <si>
    <t>Inland Avian Predation/Avian Management Plan</t>
  </si>
  <si>
    <t>Performance Verification Monitoring</t>
  </si>
  <si>
    <t>Spillway Pit Tag Detection</t>
  </si>
  <si>
    <t xml:space="preserve">B2 fish guidance efficiency </t>
  </si>
  <si>
    <t>Avian Island PIT Detection</t>
  </si>
  <si>
    <t xml:space="preserve">AMIP- Adult PIT </t>
  </si>
  <si>
    <t xml:space="preserve">BiOp Coordination including AMIP Requirements, Annual Progress Reporting, Implementation Plans, and Comprehensive Evaluations </t>
  </si>
  <si>
    <t>Line #</t>
  </si>
  <si>
    <t>Project ID</t>
  </si>
  <si>
    <t>Link to One-Pager(s) And Objective Scoring</t>
  </si>
  <si>
    <t xml:space="preserve">FCRPS </t>
  </si>
  <si>
    <t>Juvenile bypass facility - phase  1B</t>
  </si>
  <si>
    <t>M</t>
  </si>
  <si>
    <t>N shore ladder entrance improvements, aws/lamprey (Follow On Actions to Address Pumps)</t>
  </si>
  <si>
    <t>PSE - Evaluate Data/Alternatives for Meeting Summer Operation Goals</t>
  </si>
  <si>
    <t>Juvenile bypass facility - phase   1A (SAEDC and Mod Contingency)</t>
  </si>
  <si>
    <t>Snake River Intake Gate Closure - Reinstate 10 Minute Criteria</t>
  </si>
  <si>
    <t>Link to FY15 Work Plan</t>
  </si>
  <si>
    <t>EST_P_12_01_EST_P_15_01</t>
  </si>
  <si>
    <t>SPE_W_15_1</t>
  </si>
  <si>
    <t>TSP_W_15_1</t>
  </si>
  <si>
    <t>Various FCRPS</t>
  </si>
  <si>
    <t>Lamprey (NWW/NWP)</t>
  </si>
  <si>
    <t>BPS_P_15_1</t>
  </si>
  <si>
    <t>AVS_W_14_1</t>
  </si>
  <si>
    <t>AVS_P_15_01</t>
  </si>
  <si>
    <t>AVS_P_08_01_AVS_P_08_02</t>
  </si>
  <si>
    <t>Adjustable Spillway Weir II (Re-Solicitation)</t>
  </si>
  <si>
    <t>District</t>
  </si>
  <si>
    <t>P</t>
  </si>
  <si>
    <t>P/W</t>
  </si>
  <si>
    <t>W</t>
  </si>
  <si>
    <t>VAR</t>
  </si>
  <si>
    <t xml:space="preserve">Post Construction/Construction Evaluation - Adult Ladder Temperature Measures and Noise Impacts </t>
  </si>
  <si>
    <t>FY16 Estimate (000's)</t>
  </si>
  <si>
    <t>FY16 Cumulative Based on Current Schedules (000's)</t>
  </si>
  <si>
    <t xml:space="preserve">Spillway Weir Boat Barrier </t>
  </si>
  <si>
    <t>LMN Spillway Weir Boat Barrier (SAEDC and Mod Contingency)</t>
  </si>
  <si>
    <t>McNary TSW - TSW1a Closure Leaf Seal, Hoist Stilts and Deck Mods (Closure Leaf Design, Stilts SAEDC and Mod Contingency)</t>
  </si>
  <si>
    <t>Adult fishways &amp; AWS study (SAEDC and Mod Contingency)</t>
  </si>
  <si>
    <t>CRFM FY16 RANKING SPREADSHEET</t>
  </si>
  <si>
    <t xml:space="preserve">Estuary Habitat Studies </t>
  </si>
  <si>
    <t xml:space="preserve">Performance Verification Monitoring </t>
  </si>
  <si>
    <t>COP Updates</t>
  </si>
  <si>
    <t>FY2016 PBUD TOTAL $85.3 M - $58.3 M FCRPS, $24.5 M Willamette, and $2.5 M Lamprey</t>
  </si>
  <si>
    <t>Sluiceway PIT Tag Detection Feasibility</t>
  </si>
  <si>
    <t>Ice Harbor Turbine Runner Replacement Pre and Post Biological Testing</t>
  </si>
  <si>
    <t>Surface Passage Modification</t>
  </si>
  <si>
    <t>Adult Ladder Temperature Measures (SAEDC and Mod Contingency)</t>
  </si>
  <si>
    <t>Snake River Low Flow Operations Modeling</t>
  </si>
  <si>
    <t xml:space="preserve">FY2016 House Report - $85.3 M </t>
  </si>
  <si>
    <t xml:space="preserve">FY2016 Senate Report - $85.3 M </t>
  </si>
  <si>
    <t>Log Bronc</t>
  </si>
  <si>
    <t>Adult Fallback Synthesis</t>
  </si>
  <si>
    <t>SCT 2016 Average Score</t>
  </si>
  <si>
    <t>Lower River BIOP performance testing  - Bonneville Field Work and Tags</t>
  </si>
  <si>
    <t>Lower River BIOP performance testing  - JSATs Downsize Efforts</t>
  </si>
  <si>
    <t>Lower River BIOP performance testing  - COE Contribution to PIT Trawl</t>
  </si>
  <si>
    <t>Adult Ladder Temperature Study</t>
  </si>
  <si>
    <t>FCRPS Adult Passage Synthesis</t>
  </si>
  <si>
    <t>Version 7.0</t>
  </si>
  <si>
    <t>Spillway Chute/Deflector Mod Settlement</t>
  </si>
  <si>
    <t>Ranked Order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</si>
</sst>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09]mmmm\ d\,\ yyyy;@"/>
    <numFmt numFmtId="165" formatCode="0.0"/>
  </numFmts>
  <fonts count="10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6"/>
      <color theme="1"/>
      <name val="Arial"/>
      <family val="2"/>
    </font>
    <font>
      <sz val="10"/>
      <color theme="1"/>
      <name val="Arial"/>
      <family val="2"/>
    </font>
    <font>
      <strike/>
      <sz val="10"/>
      <color theme="1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11"/>
      <color theme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E3E3E3"/>
        <bgColor rgb="FF000000"/>
      </patternFill>
    </fill>
    <fill>
      <patternFill patternType="solid">
        <fgColor rgb="FF00B050"/>
        <bgColor rgb="FF000000"/>
      </patternFill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rgb="FF000000"/>
      </patternFill>
    </fill>
    <fill>
      <patternFill patternType="solid">
        <fgColor theme="3" tint="0.5999938962981048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3" tint="0.59999389629810485"/>
        <bgColor theme="3" tint="0.59996337778862885"/>
      </patternFill>
    </fill>
    <fill>
      <patternFill patternType="solid">
        <fgColor theme="3" tint="0.599963377788628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164" fontId="0" fillId="0" borderId="0"/>
    <xf numFmtId="164" fontId="5" fillId="0" borderId="0"/>
    <xf numFmtId="164" fontId="7" fillId="0" borderId="0"/>
    <xf numFmtId="164" fontId="8" fillId="0" borderId="0" applyNumberFormat="0" applyFill="0" applyBorder="0" applyAlignment="0" applyProtection="0">
      <alignment vertical="top"/>
      <protection locked="0"/>
    </xf>
  </cellStyleXfs>
  <cellXfs count="79">
    <xf numFmtId="164" fontId="0" fillId="0" borderId="0" xfId="0"/>
    <xf numFmtId="164" fontId="0" fillId="0" borderId="0" xfId="0" applyAlignment="1">
      <alignment wrapText="1"/>
    </xf>
    <xf numFmtId="164" fontId="2" fillId="2" borderId="1" xfId="0" applyFont="1" applyFill="1" applyBorder="1" applyAlignment="1">
      <alignment horizontal="center" wrapText="1"/>
    </xf>
    <xf numFmtId="164" fontId="2" fillId="3" borderId="1" xfId="0" applyFont="1" applyFill="1" applyBorder="1" applyAlignment="1">
      <alignment horizontal="center" wrapText="1"/>
    </xf>
    <xf numFmtId="164" fontId="0" fillId="0" borderId="1" xfId="0" applyBorder="1"/>
    <xf numFmtId="164" fontId="0" fillId="0" borderId="1" xfId="0" applyBorder="1" applyAlignment="1">
      <alignment wrapText="1"/>
    </xf>
    <xf numFmtId="3" fontId="0" fillId="0" borderId="0" xfId="0" applyNumberFormat="1"/>
    <xf numFmtId="164" fontId="1" fillId="4" borderId="1" xfId="0" applyFont="1" applyFill="1" applyBorder="1" applyAlignment="1">
      <alignment wrapText="1"/>
    </xf>
    <xf numFmtId="164" fontId="3" fillId="0" borderId="1" xfId="0" applyFont="1" applyFill="1" applyBorder="1" applyAlignment="1">
      <alignment horizontal="center" vertical="top" wrapText="1"/>
    </xf>
    <xf numFmtId="164" fontId="3" fillId="0" borderId="1" xfId="0" applyFont="1" applyFill="1" applyBorder="1" applyAlignment="1">
      <alignment vertical="top" wrapText="1"/>
    </xf>
    <xf numFmtId="164" fontId="3" fillId="0" borderId="1" xfId="0" applyFont="1" applyFill="1" applyBorder="1" applyAlignment="1">
      <alignment horizontal="center" vertical="top"/>
    </xf>
    <xf numFmtId="3" fontId="1" fillId="4" borderId="1" xfId="0" applyNumberFormat="1" applyFont="1" applyFill="1" applyBorder="1"/>
    <xf numFmtId="164" fontId="1" fillId="0" borderId="0" xfId="0" applyNumberFormat="1" applyFont="1" applyAlignment="1">
      <alignment horizontal="left" wrapText="1"/>
    </xf>
    <xf numFmtId="164" fontId="4" fillId="0" borderId="0" xfId="0" applyFont="1" applyAlignment="1"/>
    <xf numFmtId="3" fontId="0" fillId="0" borderId="1" xfId="0" applyNumberFormat="1" applyFill="1" applyBorder="1"/>
    <xf numFmtId="164" fontId="0" fillId="0" borderId="0" xfId="0" applyBorder="1" applyAlignment="1">
      <alignment wrapText="1"/>
    </xf>
    <xf numFmtId="164" fontId="0" fillId="0" borderId="0" xfId="0" applyBorder="1"/>
    <xf numFmtId="164" fontId="0" fillId="0" borderId="5" xfId="0" applyBorder="1" applyAlignment="1">
      <alignment wrapText="1"/>
    </xf>
    <xf numFmtId="164" fontId="0" fillId="0" borderId="5" xfId="0" applyBorder="1"/>
    <xf numFmtId="164" fontId="2" fillId="7" borderId="1" xfId="0" applyFont="1" applyFill="1" applyBorder="1" applyAlignment="1">
      <alignment horizontal="center" wrapText="1"/>
    </xf>
    <xf numFmtId="164" fontId="0" fillId="8" borderId="3" xfId="0" applyFill="1" applyBorder="1" applyAlignment="1">
      <alignment horizontal="center"/>
    </xf>
    <xf numFmtId="164" fontId="0" fillId="8" borderId="3" xfId="0" applyFill="1" applyBorder="1"/>
    <xf numFmtId="164" fontId="0" fillId="0" borderId="0" xfId="0" applyAlignment="1">
      <alignment horizontal="center"/>
    </xf>
    <xf numFmtId="164" fontId="0" fillId="0" borderId="1" xfId="0" applyFill="1" applyBorder="1" applyAlignment="1">
      <alignment horizontal="center"/>
    </xf>
    <xf numFmtId="164" fontId="0" fillId="0" borderId="1" xfId="0" applyFill="1" applyBorder="1" applyAlignment="1">
      <alignment wrapText="1"/>
    </xf>
    <xf numFmtId="3" fontId="5" fillId="0" borderId="1" xfId="1" applyNumberFormat="1" applyFill="1" applyBorder="1"/>
    <xf numFmtId="164" fontId="6" fillId="0" borderId="1" xfId="0" applyFont="1" applyFill="1" applyBorder="1" applyAlignment="1">
      <alignment horizontal="center"/>
    </xf>
    <xf numFmtId="164" fontId="1" fillId="0" borderId="0" xfId="0" applyFont="1" applyBorder="1" applyAlignment="1">
      <alignment wrapText="1"/>
    </xf>
    <xf numFmtId="164" fontId="1" fillId="8" borderId="3" xfId="0" applyFont="1" applyFill="1" applyBorder="1" applyAlignment="1">
      <alignment horizontal="left" wrapText="1"/>
    </xf>
    <xf numFmtId="164" fontId="1" fillId="0" borderId="0" xfId="0" applyFont="1" applyFill="1" applyBorder="1" applyAlignment="1">
      <alignment wrapText="1"/>
    </xf>
    <xf numFmtId="164" fontId="3" fillId="0" borderId="1" xfId="0" applyFont="1" applyFill="1" applyBorder="1" applyAlignment="1">
      <alignment horizontal="center"/>
    </xf>
    <xf numFmtId="164" fontId="0" fillId="0" borderId="1" xfId="0" applyBorder="1" applyAlignment="1">
      <alignment horizontal="center"/>
    </xf>
    <xf numFmtId="164" fontId="0" fillId="4" borderId="1" xfId="0" applyFill="1" applyBorder="1" applyAlignment="1">
      <alignment horizontal="center"/>
    </xf>
    <xf numFmtId="3" fontId="0" fillId="0" borderId="1" xfId="0" applyNumberFormat="1" applyBorder="1"/>
    <xf numFmtId="164" fontId="8" fillId="0" borderId="1" xfId="3" applyFill="1" applyBorder="1" applyAlignment="1" applyProtection="1">
      <alignment horizontal="center"/>
    </xf>
    <xf numFmtId="164" fontId="8" fillId="0" borderId="1" xfId="3" applyFill="1" applyBorder="1" applyAlignment="1" applyProtection="1">
      <alignment horizontal="center" vertical="top" wrapText="1"/>
    </xf>
    <xf numFmtId="164" fontId="8" fillId="0" borderId="1" xfId="3" applyFill="1" applyBorder="1" applyAlignment="1" applyProtection="1">
      <alignment horizontal="center" vertical="top"/>
    </xf>
    <xf numFmtId="164" fontId="0" fillId="9" borderId="3" xfId="0" applyFill="1" applyBorder="1"/>
    <xf numFmtId="164" fontId="0" fillId="9" borderId="3" xfId="0" applyFill="1" applyBorder="1" applyAlignment="1">
      <alignment wrapText="1"/>
    </xf>
    <xf numFmtId="3" fontId="0" fillId="9" borderId="3" xfId="0" applyNumberFormat="1" applyFill="1" applyBorder="1"/>
    <xf numFmtId="164" fontId="1" fillId="0" borderId="0" xfId="0" applyNumberFormat="1" applyFont="1" applyAlignment="1">
      <alignment horizontal="center" wrapText="1"/>
    </xf>
    <xf numFmtId="164" fontId="3" fillId="0" borderId="1" xfId="0" applyFont="1" applyFill="1" applyBorder="1" applyAlignment="1">
      <alignment horizontal="center" wrapText="1"/>
    </xf>
    <xf numFmtId="164" fontId="0" fillId="9" borderId="3" xfId="0" applyFill="1" applyBorder="1" applyAlignment="1">
      <alignment horizontal="center"/>
    </xf>
    <xf numFmtId="165" fontId="0" fillId="0" borderId="1" xfId="0" applyNumberFormat="1" applyFill="1" applyBorder="1" applyAlignment="1">
      <alignment horizontal="center"/>
    </xf>
    <xf numFmtId="164" fontId="9" fillId="0" borderId="1" xfId="3" applyFont="1" applyFill="1" applyBorder="1" applyAlignment="1" applyProtection="1">
      <alignment horizontal="center" vertical="top" wrapText="1"/>
    </xf>
    <xf numFmtId="3" fontId="0" fillId="0" borderId="1" xfId="0" applyNumberFormat="1" applyFont="1" applyFill="1" applyBorder="1"/>
    <xf numFmtId="0" fontId="4" fillId="0" borderId="0" xfId="0" applyNumberFormat="1" applyFont="1" applyAlignment="1">
      <alignment horizontal="left"/>
    </xf>
    <xf numFmtId="0" fontId="0" fillId="0" borderId="0" xfId="0" applyNumberFormat="1"/>
    <xf numFmtId="0" fontId="2" fillId="2" borderId="1" xfId="0" applyNumberFormat="1" applyFont="1" applyFill="1" applyBorder="1" applyAlignment="1">
      <alignment horizontal="center" wrapText="1"/>
    </xf>
    <xf numFmtId="0" fontId="0" fillId="4" borderId="1" xfId="0" applyNumberFormat="1" applyFill="1" applyBorder="1"/>
    <xf numFmtId="0" fontId="0" fillId="0" borderId="1" xfId="0" applyNumberFormat="1" applyBorder="1"/>
    <xf numFmtId="0" fontId="0" fillId="6" borderId="2" xfId="0" applyNumberFormat="1" applyFill="1" applyBorder="1"/>
    <xf numFmtId="0" fontId="0" fillId="0" borderId="1" xfId="0" applyNumberFormat="1" applyFill="1" applyBorder="1"/>
    <xf numFmtId="0" fontId="0" fillId="0" borderId="1" xfId="0" applyNumberFormat="1" applyFont="1" applyFill="1" applyBorder="1"/>
    <xf numFmtId="164" fontId="0" fillId="10" borderId="1" xfId="0" applyFill="1" applyBorder="1" applyAlignment="1">
      <alignment wrapText="1"/>
    </xf>
    <xf numFmtId="0" fontId="0" fillId="6" borderId="3" xfId="0" applyNumberFormat="1" applyFill="1" applyBorder="1"/>
    <xf numFmtId="0" fontId="0" fillId="9" borderId="3" xfId="0" applyNumberFormat="1" applyFill="1" applyBorder="1"/>
    <xf numFmtId="3" fontId="0" fillId="10" borderId="1" xfId="0" applyNumberFormat="1" applyFont="1" applyFill="1" applyBorder="1"/>
    <xf numFmtId="3" fontId="0" fillId="10" borderId="1" xfId="0" applyNumberFormat="1" applyFill="1" applyBorder="1"/>
    <xf numFmtId="0" fontId="0" fillId="10" borderId="1" xfId="0" applyNumberFormat="1" applyFont="1" applyFill="1" applyBorder="1"/>
    <xf numFmtId="164" fontId="0" fillId="10" borderId="1" xfId="0" applyFill="1" applyBorder="1" applyAlignment="1">
      <alignment horizontal="center"/>
    </xf>
    <xf numFmtId="165" fontId="0" fillId="10" borderId="1" xfId="0" applyNumberFormat="1" applyFill="1" applyBorder="1" applyAlignment="1">
      <alignment horizontal="center"/>
    </xf>
    <xf numFmtId="164" fontId="0" fillId="0" borderId="1" xfId="0" applyFill="1" applyBorder="1"/>
    <xf numFmtId="164" fontId="1" fillId="0" borderId="1" xfId="0" applyFont="1" applyFill="1" applyBorder="1" applyAlignment="1">
      <alignment wrapText="1"/>
    </xf>
    <xf numFmtId="3" fontId="5" fillId="10" borderId="1" xfId="1" applyNumberFormat="1" applyFill="1" applyBorder="1"/>
    <xf numFmtId="3" fontId="1" fillId="0" borderId="1" xfId="0" applyNumberFormat="1" applyFont="1" applyFill="1" applyBorder="1"/>
    <xf numFmtId="3" fontId="0" fillId="0" borderId="0" xfId="0" applyNumberFormat="1" applyFill="1"/>
    <xf numFmtId="164" fontId="0" fillId="0" borderId="0" xfId="0" applyFill="1"/>
    <xf numFmtId="164" fontId="3" fillId="10" borderId="1" xfId="0" applyFont="1" applyFill="1" applyBorder="1" applyAlignment="1">
      <alignment horizontal="center" vertical="top"/>
    </xf>
    <xf numFmtId="164" fontId="8" fillId="10" borderId="1" xfId="3" applyFill="1" applyBorder="1" applyAlignment="1" applyProtection="1">
      <alignment horizontal="center" vertical="top"/>
    </xf>
    <xf numFmtId="165" fontId="0" fillId="0" borderId="1" xfId="0" applyNumberFormat="1" applyFont="1" applyFill="1" applyBorder="1"/>
    <xf numFmtId="164" fontId="3" fillId="0" borderId="0" xfId="0" applyFont="1" applyFill="1" applyBorder="1" applyAlignment="1">
      <alignment horizontal="center" vertical="top" wrapText="1"/>
    </xf>
    <xf numFmtId="0" fontId="1" fillId="11" borderId="1" xfId="0" applyNumberFormat="1" applyFont="1" applyFill="1" applyBorder="1" applyAlignment="1">
      <alignment wrapText="1"/>
    </xf>
    <xf numFmtId="0" fontId="0" fillId="10" borderId="1" xfId="0" applyNumberFormat="1" applyFill="1" applyBorder="1"/>
    <xf numFmtId="164" fontId="0" fillId="6" borderId="6" xfId="0" applyFill="1" applyBorder="1"/>
    <xf numFmtId="164" fontId="0" fillId="6" borderId="4" xfId="0" applyFill="1" applyBorder="1" applyAlignment="1">
      <alignment horizontal="center"/>
    </xf>
    <xf numFmtId="164" fontId="0" fillId="9" borderId="4" xfId="0" applyFill="1" applyBorder="1"/>
    <xf numFmtId="164" fontId="2" fillId="5" borderId="3" xfId="0" applyFont="1" applyFill="1" applyBorder="1" applyAlignment="1">
      <alignment horizontal="center" wrapText="1"/>
    </xf>
    <xf numFmtId="164" fontId="0" fillId="6" borderId="3" xfId="0" applyFill="1" applyBorder="1" applyAlignment="1">
      <alignment wrapText="1"/>
    </xf>
  </cellXfs>
  <cellStyles count="4">
    <cellStyle name="Hyperlink" xfId="3" builtinId="8"/>
    <cellStyle name="Normal" xfId="0" builtinId="0"/>
    <cellStyle name="Normal 2" xfId="1"/>
    <cellStyle name="Normal 3" xfId="2"/>
  </cellStyles>
  <dxfs count="0"/>
  <tableStyles count="0" defaultTableStyle="TableStyleMedium9" defaultPivotStyle="PivotStyleLight16"/>
  <colors>
    <mruColors>
      <color rgb="FF66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56"/>
  <sheetViews>
    <sheetView tabSelected="1" zoomScale="85" zoomScaleNormal="85" workbookViewId="0">
      <pane xSplit="8" ySplit="1" topLeftCell="I2" activePane="bottomRight" state="frozen"/>
      <selection pane="topRight" activeCell="C1" sqref="C1"/>
      <selection pane="bottomLeft" activeCell="A6" sqref="A6"/>
      <selection pane="bottomRight" activeCell="L6" sqref="L6"/>
    </sheetView>
  </sheetViews>
  <sheetFormatPr defaultRowHeight="13.2" x14ac:dyDescent="0.25"/>
  <cols>
    <col min="1" max="1" width="8.6640625" style="47" customWidth="1"/>
    <col min="2" max="2" width="4.6640625" style="47" customWidth="1"/>
    <col min="3" max="3" width="21" style="22" customWidth="1"/>
    <col min="4" max="4" width="15" hidden="1" customWidth="1"/>
    <col min="5" max="5" width="34.44140625" hidden="1" customWidth="1"/>
    <col min="6" max="6" width="34.88671875" hidden="1" customWidth="1"/>
    <col min="7" max="7" width="32.77734375" style="1" customWidth="1"/>
    <col min="8" max="8" width="12.109375" customWidth="1"/>
    <col min="9" max="9" width="11" customWidth="1"/>
    <col min="10" max="10" width="8.88671875" customWidth="1"/>
    <col min="11" max="11" width="8.88671875" hidden="1" customWidth="1"/>
    <col min="12" max="12" width="16.21875" style="6" bestFit="1" customWidth="1"/>
    <col min="65" max="65" width="16.21875" style="6" hidden="1" customWidth="1"/>
  </cols>
  <sheetData>
    <row r="1" spans="1:65" ht="21" x14ac:dyDescent="0.4">
      <c r="B1" s="46" t="s">
        <v>57</v>
      </c>
      <c r="D1" s="13"/>
      <c r="E1" s="13"/>
      <c r="F1" s="13"/>
      <c r="G1" s="15"/>
      <c r="H1" s="16"/>
    </row>
    <row r="2" spans="1:65" ht="39.6" x14ac:dyDescent="0.25">
      <c r="C2" s="40">
        <v>42390</v>
      </c>
      <c r="D2" s="12"/>
      <c r="E2" s="12"/>
      <c r="F2" s="12"/>
      <c r="G2" s="27" t="s">
        <v>61</v>
      </c>
      <c r="H2" s="16"/>
    </row>
    <row r="3" spans="1:65" x14ac:dyDescent="0.25">
      <c r="C3" s="40" t="s">
        <v>77</v>
      </c>
      <c r="D3" s="12"/>
      <c r="E3" s="12"/>
      <c r="F3" s="12"/>
      <c r="G3" s="29" t="s">
        <v>67</v>
      </c>
      <c r="H3" s="16"/>
    </row>
    <row r="4" spans="1:65" x14ac:dyDescent="0.25">
      <c r="C4" s="40"/>
      <c r="D4" s="12"/>
      <c r="E4" s="12"/>
      <c r="F4" s="12"/>
      <c r="G4" s="29" t="s">
        <v>68</v>
      </c>
      <c r="H4" s="16"/>
    </row>
    <row r="5" spans="1:65" x14ac:dyDescent="0.25">
      <c r="G5" s="17"/>
      <c r="H5" s="18"/>
    </row>
    <row r="6" spans="1:65" ht="79.2" x14ac:dyDescent="0.25">
      <c r="A6" s="72" t="s">
        <v>79</v>
      </c>
      <c r="B6" s="48" t="s">
        <v>24</v>
      </c>
      <c r="C6" s="2" t="s">
        <v>1</v>
      </c>
      <c r="D6" s="2" t="s">
        <v>25</v>
      </c>
      <c r="E6" s="2" t="s">
        <v>26</v>
      </c>
      <c r="F6" s="2" t="s">
        <v>34</v>
      </c>
      <c r="G6" s="2" t="s">
        <v>0</v>
      </c>
      <c r="H6" s="3" t="s">
        <v>51</v>
      </c>
      <c r="I6" s="3" t="s">
        <v>52</v>
      </c>
      <c r="J6" s="19" t="s">
        <v>71</v>
      </c>
    </row>
    <row r="7" spans="1:65" x14ac:dyDescent="0.25">
      <c r="A7" s="51"/>
      <c r="B7" s="55"/>
      <c r="C7" s="77" t="s">
        <v>9</v>
      </c>
      <c r="D7" s="77"/>
      <c r="E7" s="77"/>
      <c r="F7" s="77"/>
      <c r="G7" s="78"/>
      <c r="H7" s="78"/>
      <c r="I7" s="78"/>
      <c r="J7" s="74"/>
      <c r="K7" t="s">
        <v>45</v>
      </c>
    </row>
    <row r="8" spans="1:65" x14ac:dyDescent="0.25">
      <c r="A8" s="50">
        <v>1</v>
      </c>
      <c r="B8" s="52">
        <v>1</v>
      </c>
      <c r="C8" s="23" t="s">
        <v>9</v>
      </c>
      <c r="D8" s="62"/>
      <c r="E8" s="62"/>
      <c r="F8" s="62"/>
      <c r="G8" s="63" t="s">
        <v>10</v>
      </c>
      <c r="H8" s="65">
        <v>28630</v>
      </c>
      <c r="I8" s="65">
        <f>H8</f>
        <v>28630</v>
      </c>
      <c r="J8" s="23" t="s">
        <v>29</v>
      </c>
      <c r="K8" t="s">
        <v>46</v>
      </c>
      <c r="BM8" s="6">
        <v>28630</v>
      </c>
    </row>
    <row r="9" spans="1:65" x14ac:dyDescent="0.25">
      <c r="A9" s="49">
        <v>2</v>
      </c>
      <c r="B9" s="49">
        <v>2</v>
      </c>
      <c r="C9" s="32" t="s">
        <v>38</v>
      </c>
      <c r="D9" s="4"/>
      <c r="E9" s="4"/>
      <c r="F9" s="4"/>
      <c r="G9" s="7" t="s">
        <v>39</v>
      </c>
      <c r="H9" s="11">
        <v>3300</v>
      </c>
      <c r="I9" s="11">
        <f>I8+H9</f>
        <v>31930</v>
      </c>
      <c r="J9" s="32" t="s">
        <v>29</v>
      </c>
      <c r="K9" t="s">
        <v>47</v>
      </c>
      <c r="BM9" s="6">
        <v>3300</v>
      </c>
    </row>
    <row r="10" spans="1:65" x14ac:dyDescent="0.25">
      <c r="A10" s="50"/>
      <c r="B10" s="50"/>
      <c r="C10" s="31"/>
      <c r="D10" s="4"/>
      <c r="E10" s="4"/>
      <c r="F10" s="4"/>
      <c r="G10" s="5"/>
      <c r="H10" s="33"/>
      <c r="I10" s="33"/>
      <c r="J10" s="31"/>
    </row>
    <row r="11" spans="1:65" x14ac:dyDescent="0.25">
      <c r="A11" s="51"/>
      <c r="B11" s="55"/>
      <c r="C11" s="20"/>
      <c r="D11" s="21"/>
      <c r="E11" s="21"/>
      <c r="F11" s="21"/>
      <c r="G11" s="28" t="s">
        <v>27</v>
      </c>
      <c r="H11" s="20"/>
      <c r="I11" s="20"/>
      <c r="J11" s="75"/>
    </row>
    <row r="12" spans="1:65" ht="25.2" customHeight="1" x14ac:dyDescent="0.25">
      <c r="A12" s="73">
        <v>3</v>
      </c>
      <c r="B12" s="59">
        <v>8.5</v>
      </c>
      <c r="C12" s="60" t="s">
        <v>11</v>
      </c>
      <c r="D12" s="68"/>
      <c r="E12" s="69"/>
      <c r="F12" s="69"/>
      <c r="G12" s="54" t="s">
        <v>78</v>
      </c>
      <c r="H12" s="58">
        <v>500</v>
      </c>
      <c r="I12" s="57">
        <f>H12+I9</f>
        <v>32430</v>
      </c>
      <c r="J12" s="61" t="s">
        <v>29</v>
      </c>
      <c r="K12" s="6"/>
      <c r="BM12" s="6">
        <v>0</v>
      </c>
    </row>
    <row r="13" spans="1:65" ht="25.8" customHeight="1" x14ac:dyDescent="0.25">
      <c r="A13" s="50">
        <f>1+A12</f>
        <v>4</v>
      </c>
      <c r="B13" s="53">
        <v>9</v>
      </c>
      <c r="C13" s="41" t="s">
        <v>5</v>
      </c>
      <c r="D13" s="8"/>
      <c r="E13" s="8"/>
      <c r="F13" s="8"/>
      <c r="G13" s="9" t="s">
        <v>30</v>
      </c>
      <c r="H13" s="25">
        <v>1100</v>
      </c>
      <c r="I13" s="45">
        <f>H13+I12</f>
        <v>33530</v>
      </c>
      <c r="J13" s="43" t="s">
        <v>29</v>
      </c>
      <c r="K13" s="6" t="s">
        <v>46</v>
      </c>
      <c r="BM13" s="6">
        <f>780+260+842</f>
        <v>1882</v>
      </c>
    </row>
    <row r="14" spans="1:65" ht="26.4" x14ac:dyDescent="0.25">
      <c r="A14" s="50">
        <f t="shared" ref="A14:A51" si="0">1+A13</f>
        <v>5</v>
      </c>
      <c r="B14" s="53">
        <v>16</v>
      </c>
      <c r="C14" s="23" t="s">
        <v>13</v>
      </c>
      <c r="D14" s="8"/>
      <c r="E14" s="8"/>
      <c r="F14" s="71"/>
      <c r="G14" s="24" t="s">
        <v>32</v>
      </c>
      <c r="H14" s="25">
        <v>5450</v>
      </c>
      <c r="I14" s="45">
        <f t="shared" ref="I14:I51" si="1">H14+I13</f>
        <v>38980</v>
      </c>
      <c r="J14" s="43" t="s">
        <v>29</v>
      </c>
      <c r="K14" s="6" t="s">
        <v>48</v>
      </c>
      <c r="BM14" s="6">
        <v>2500</v>
      </c>
    </row>
    <row r="15" spans="1:65" ht="26.4" x14ac:dyDescent="0.25">
      <c r="A15" s="50">
        <f t="shared" si="0"/>
        <v>6</v>
      </c>
      <c r="B15" s="53">
        <v>19</v>
      </c>
      <c r="C15" s="23" t="s">
        <v>13</v>
      </c>
      <c r="D15" s="23"/>
      <c r="E15" s="23"/>
      <c r="F15" s="23"/>
      <c r="G15" s="24" t="s">
        <v>65</v>
      </c>
      <c r="H15" s="58">
        <v>250</v>
      </c>
      <c r="I15" s="45">
        <f t="shared" si="1"/>
        <v>39230</v>
      </c>
      <c r="J15" s="43" t="s">
        <v>29</v>
      </c>
      <c r="K15" s="6" t="s">
        <v>48</v>
      </c>
      <c r="BM15" s="6">
        <v>3425</v>
      </c>
    </row>
    <row r="16" spans="1:65" ht="26.4" x14ac:dyDescent="0.25">
      <c r="A16" s="50">
        <f t="shared" si="0"/>
        <v>7</v>
      </c>
      <c r="B16" s="53">
        <v>21</v>
      </c>
      <c r="C16" s="23" t="s">
        <v>14</v>
      </c>
      <c r="D16" s="23"/>
      <c r="E16" s="23"/>
      <c r="F16" s="23"/>
      <c r="G16" s="24" t="s">
        <v>54</v>
      </c>
      <c r="H16" s="14">
        <v>150</v>
      </c>
      <c r="I16" s="45">
        <f t="shared" si="1"/>
        <v>39380</v>
      </c>
      <c r="J16" s="43" t="s">
        <v>29</v>
      </c>
      <c r="K16" s="6" t="s">
        <v>48</v>
      </c>
      <c r="BM16" s="6">
        <v>950</v>
      </c>
    </row>
    <row r="17" spans="1:65" ht="52.8" x14ac:dyDescent="0.25">
      <c r="A17" s="50">
        <f t="shared" si="0"/>
        <v>8</v>
      </c>
      <c r="B17" s="53">
        <v>22</v>
      </c>
      <c r="C17" s="23" t="s">
        <v>15</v>
      </c>
      <c r="D17" s="26"/>
      <c r="E17" s="26"/>
      <c r="F17" s="26"/>
      <c r="G17" s="24" t="s">
        <v>55</v>
      </c>
      <c r="H17" s="58">
        <v>150</v>
      </c>
      <c r="I17" s="45">
        <f t="shared" si="1"/>
        <v>39530</v>
      </c>
      <c r="J17" s="43" t="s">
        <v>29</v>
      </c>
      <c r="K17" s="6" t="s">
        <v>48</v>
      </c>
    </row>
    <row r="18" spans="1:65" ht="52.8" x14ac:dyDescent="0.25">
      <c r="A18" s="50">
        <f t="shared" si="0"/>
        <v>9</v>
      </c>
      <c r="B18" s="53">
        <v>34</v>
      </c>
      <c r="C18" s="23" t="s">
        <v>7</v>
      </c>
      <c r="D18" s="23"/>
      <c r="E18" s="23"/>
      <c r="F18" s="23"/>
      <c r="G18" s="24" t="s">
        <v>23</v>
      </c>
      <c r="H18" s="14">
        <v>875</v>
      </c>
      <c r="I18" s="45">
        <f t="shared" si="1"/>
        <v>40405</v>
      </c>
      <c r="J18" s="43" t="s">
        <v>29</v>
      </c>
      <c r="K18" s="6" t="s">
        <v>48</v>
      </c>
      <c r="BM18" s="6">
        <v>1000</v>
      </c>
    </row>
    <row r="19" spans="1:65" ht="26.4" x14ac:dyDescent="0.25">
      <c r="A19" s="50">
        <f t="shared" si="0"/>
        <v>10</v>
      </c>
      <c r="B19" s="53">
        <v>35</v>
      </c>
      <c r="C19" s="23" t="s">
        <v>7</v>
      </c>
      <c r="D19" s="26"/>
      <c r="E19" s="26"/>
      <c r="F19" s="26"/>
      <c r="G19" s="24" t="s">
        <v>16</v>
      </c>
      <c r="H19" s="25">
        <v>50</v>
      </c>
      <c r="I19" s="45">
        <f t="shared" si="1"/>
        <v>40455</v>
      </c>
      <c r="J19" s="43" t="s">
        <v>29</v>
      </c>
      <c r="K19" s="6" t="s">
        <v>48</v>
      </c>
      <c r="BM19" s="6">
        <v>600</v>
      </c>
    </row>
    <row r="20" spans="1:65" ht="26.4" x14ac:dyDescent="0.25">
      <c r="A20" s="50">
        <f t="shared" si="0"/>
        <v>11</v>
      </c>
      <c r="B20" s="53">
        <v>39</v>
      </c>
      <c r="C20" s="41" t="s">
        <v>6</v>
      </c>
      <c r="D20" s="23"/>
      <c r="E20" s="23"/>
      <c r="F20" s="23"/>
      <c r="G20" s="9" t="s">
        <v>56</v>
      </c>
      <c r="H20" s="14">
        <v>1600</v>
      </c>
      <c r="I20" s="45">
        <f t="shared" si="1"/>
        <v>42055</v>
      </c>
      <c r="J20" s="43" t="s">
        <v>29</v>
      </c>
      <c r="K20" s="6" t="s">
        <v>46</v>
      </c>
      <c r="BM20" s="6">
        <v>7000</v>
      </c>
    </row>
    <row r="21" spans="1:65" ht="26.4" x14ac:dyDescent="0.25">
      <c r="A21" s="50">
        <f t="shared" si="0"/>
        <v>12</v>
      </c>
      <c r="B21" s="53">
        <v>12</v>
      </c>
      <c r="C21" s="23" t="s">
        <v>12</v>
      </c>
      <c r="D21" s="23"/>
      <c r="E21" s="23"/>
      <c r="F21" s="23"/>
      <c r="G21" s="24" t="s">
        <v>31</v>
      </c>
      <c r="H21" s="58">
        <v>2280</v>
      </c>
      <c r="I21" s="45">
        <f t="shared" si="1"/>
        <v>44335</v>
      </c>
      <c r="J21" s="43">
        <v>5</v>
      </c>
      <c r="K21" s="6" t="s">
        <v>48</v>
      </c>
      <c r="BM21" s="6">
        <v>2280</v>
      </c>
    </row>
    <row r="22" spans="1:65" x14ac:dyDescent="0.25">
      <c r="A22" s="50">
        <f t="shared" si="0"/>
        <v>13</v>
      </c>
      <c r="B22" s="70">
        <v>13.5</v>
      </c>
      <c r="C22" s="23" t="s">
        <v>12</v>
      </c>
      <c r="D22" s="23"/>
      <c r="E22" s="23"/>
      <c r="F22" s="23"/>
      <c r="G22" s="24" t="s">
        <v>75</v>
      </c>
      <c r="H22" s="14">
        <v>150</v>
      </c>
      <c r="I22" s="45">
        <f t="shared" si="1"/>
        <v>44485</v>
      </c>
      <c r="J22" s="43">
        <v>5</v>
      </c>
      <c r="K22" s="66"/>
      <c r="L22" s="66"/>
      <c r="BM22" s="6">
        <v>150</v>
      </c>
    </row>
    <row r="23" spans="1:65" s="67" customFormat="1" x14ac:dyDescent="0.25">
      <c r="A23" s="50">
        <f t="shared" si="0"/>
        <v>14</v>
      </c>
      <c r="B23" s="53">
        <v>17</v>
      </c>
      <c r="C23" s="23" t="s">
        <v>13</v>
      </c>
      <c r="D23" s="8"/>
      <c r="E23" s="8"/>
      <c r="F23" s="8"/>
      <c r="G23" s="24" t="s">
        <v>28</v>
      </c>
      <c r="H23" s="25">
        <v>10400</v>
      </c>
      <c r="I23" s="45">
        <f t="shared" si="1"/>
        <v>54885</v>
      </c>
      <c r="J23" s="43">
        <v>5</v>
      </c>
      <c r="K23" s="6" t="s">
        <v>48</v>
      </c>
      <c r="L23" s="6"/>
      <c r="BM23" s="66">
        <v>150</v>
      </c>
    </row>
    <row r="24" spans="1:65" x14ac:dyDescent="0.25">
      <c r="A24" s="50">
        <f t="shared" si="0"/>
        <v>15</v>
      </c>
      <c r="B24" s="53">
        <v>26</v>
      </c>
      <c r="C24" s="23" t="s">
        <v>15</v>
      </c>
      <c r="D24" s="23"/>
      <c r="E24" s="23"/>
      <c r="F24" s="23"/>
      <c r="G24" s="24" t="s">
        <v>69</v>
      </c>
      <c r="H24" s="14">
        <v>100</v>
      </c>
      <c r="I24" s="45">
        <f t="shared" si="1"/>
        <v>54985</v>
      </c>
      <c r="J24" s="43">
        <v>5</v>
      </c>
      <c r="K24" s="6" t="s">
        <v>48</v>
      </c>
      <c r="BM24" s="6">
        <v>150</v>
      </c>
    </row>
    <row r="25" spans="1:65" ht="14.4" x14ac:dyDescent="0.3">
      <c r="A25" s="50">
        <f t="shared" si="0"/>
        <v>16</v>
      </c>
      <c r="B25" s="53">
        <v>30</v>
      </c>
      <c r="C25" s="30" t="s">
        <v>7</v>
      </c>
      <c r="D25" s="23"/>
      <c r="E25" s="34" t="s">
        <v>42</v>
      </c>
      <c r="F25" s="23"/>
      <c r="G25" s="9" t="s">
        <v>21</v>
      </c>
      <c r="H25" s="14">
        <v>400</v>
      </c>
      <c r="I25" s="45">
        <f t="shared" si="1"/>
        <v>55385</v>
      </c>
      <c r="J25" s="43">
        <v>5</v>
      </c>
      <c r="K25" s="6" t="s">
        <v>46</v>
      </c>
      <c r="BM25" s="6">
        <v>5335</v>
      </c>
    </row>
    <row r="26" spans="1:65" x14ac:dyDescent="0.25">
      <c r="A26" s="50">
        <f t="shared" si="0"/>
        <v>17</v>
      </c>
      <c r="B26" s="53">
        <v>14</v>
      </c>
      <c r="C26" s="23" t="s">
        <v>13</v>
      </c>
      <c r="D26" s="23"/>
      <c r="E26" s="23"/>
      <c r="F26" s="23"/>
      <c r="G26" s="24" t="s">
        <v>19</v>
      </c>
      <c r="H26" s="14">
        <v>150</v>
      </c>
      <c r="I26" s="45">
        <f t="shared" si="1"/>
        <v>55535</v>
      </c>
      <c r="J26" s="43">
        <v>4.8888888888888893</v>
      </c>
      <c r="K26" s="6" t="s">
        <v>48</v>
      </c>
      <c r="BM26" s="6">
        <v>5450</v>
      </c>
    </row>
    <row r="27" spans="1:65" ht="25.8" customHeight="1" x14ac:dyDescent="0.25">
      <c r="A27" s="50">
        <f t="shared" si="0"/>
        <v>18</v>
      </c>
      <c r="B27" s="53">
        <v>41</v>
      </c>
      <c r="C27" s="41" t="s">
        <v>7</v>
      </c>
      <c r="D27" s="23"/>
      <c r="E27" s="23"/>
      <c r="F27" s="23"/>
      <c r="G27" s="9" t="s">
        <v>66</v>
      </c>
      <c r="H27" s="58">
        <v>50</v>
      </c>
      <c r="I27" s="45">
        <f t="shared" si="1"/>
        <v>55585</v>
      </c>
      <c r="J27" s="43">
        <v>4.875</v>
      </c>
      <c r="K27" s="6" t="s">
        <v>48</v>
      </c>
      <c r="BM27" s="6">
        <v>10400</v>
      </c>
    </row>
    <row r="28" spans="1:65" ht="29.4" customHeight="1" x14ac:dyDescent="0.25">
      <c r="A28" s="50">
        <f t="shared" si="0"/>
        <v>19</v>
      </c>
      <c r="B28" s="53">
        <v>29</v>
      </c>
      <c r="C28" s="30" t="s">
        <v>7</v>
      </c>
      <c r="D28" s="23"/>
      <c r="E28" s="23"/>
      <c r="F28" s="23"/>
      <c r="G28" s="9" t="s">
        <v>74</v>
      </c>
      <c r="H28" s="14">
        <v>1250</v>
      </c>
      <c r="I28" s="45">
        <f t="shared" si="1"/>
        <v>56835</v>
      </c>
      <c r="J28" s="43">
        <v>4.75</v>
      </c>
      <c r="K28" s="6"/>
      <c r="BM28" s="6">
        <v>350</v>
      </c>
    </row>
    <row r="29" spans="1:65" ht="26.4" x14ac:dyDescent="0.25">
      <c r="A29" s="50">
        <f t="shared" si="0"/>
        <v>20</v>
      </c>
      <c r="B29" s="53">
        <v>11</v>
      </c>
      <c r="C29" s="23" t="s">
        <v>12</v>
      </c>
      <c r="D29" s="23"/>
      <c r="E29" s="23"/>
      <c r="F29" s="23"/>
      <c r="G29" s="24" t="s">
        <v>44</v>
      </c>
      <c r="H29" s="14">
        <v>7000</v>
      </c>
      <c r="I29" s="45">
        <f t="shared" si="1"/>
        <v>63835</v>
      </c>
      <c r="J29" s="43">
        <v>4.5714285714285712</v>
      </c>
      <c r="K29" s="6" t="s">
        <v>48</v>
      </c>
      <c r="BM29" s="6">
        <v>250</v>
      </c>
    </row>
    <row r="30" spans="1:65" x14ac:dyDescent="0.25">
      <c r="A30" s="50">
        <f t="shared" si="0"/>
        <v>21</v>
      </c>
      <c r="B30" s="53">
        <v>15</v>
      </c>
      <c r="C30" s="23" t="s">
        <v>13</v>
      </c>
      <c r="D30" s="23"/>
      <c r="E30" s="23"/>
      <c r="F30" s="23"/>
      <c r="G30" s="24" t="s">
        <v>59</v>
      </c>
      <c r="H30" s="64">
        <v>3290</v>
      </c>
      <c r="I30" s="45">
        <f t="shared" si="1"/>
        <v>67125</v>
      </c>
      <c r="J30" s="43">
        <v>4.5714285714285712</v>
      </c>
      <c r="K30" s="6" t="s">
        <v>48</v>
      </c>
      <c r="BM30" s="6">
        <v>750</v>
      </c>
    </row>
    <row r="31" spans="1:65" x14ac:dyDescent="0.25">
      <c r="A31" s="50">
        <f t="shared" si="0"/>
        <v>22</v>
      </c>
      <c r="B31" s="53">
        <v>23</v>
      </c>
      <c r="C31" s="23" t="s">
        <v>15</v>
      </c>
      <c r="D31" s="26"/>
      <c r="E31" s="26"/>
      <c r="F31" s="26"/>
      <c r="G31" s="24" t="s">
        <v>18</v>
      </c>
      <c r="H31" s="58">
        <v>75</v>
      </c>
      <c r="I31" s="45">
        <f t="shared" si="1"/>
        <v>67200</v>
      </c>
      <c r="J31" s="43">
        <v>4.5714285714285712</v>
      </c>
      <c r="K31" s="6" t="s">
        <v>48</v>
      </c>
      <c r="BM31" s="6">
        <v>150</v>
      </c>
    </row>
    <row r="32" spans="1:65" ht="26.4" x14ac:dyDescent="0.25">
      <c r="A32" s="50">
        <f t="shared" si="0"/>
        <v>23</v>
      </c>
      <c r="B32" s="53">
        <v>4</v>
      </c>
      <c r="C32" s="41" t="s">
        <v>2</v>
      </c>
      <c r="D32" s="8"/>
      <c r="E32" s="44"/>
      <c r="F32" s="8"/>
      <c r="G32" s="9" t="s">
        <v>62</v>
      </c>
      <c r="H32" s="45">
        <v>100</v>
      </c>
      <c r="I32" s="45">
        <f t="shared" si="1"/>
        <v>67300</v>
      </c>
      <c r="J32" s="43">
        <v>4.4444444444444446</v>
      </c>
      <c r="K32" s="6" t="s">
        <v>46</v>
      </c>
      <c r="BM32" s="6">
        <v>150</v>
      </c>
    </row>
    <row r="33" spans="1:65" ht="27" x14ac:dyDescent="0.3">
      <c r="A33" s="50">
        <f t="shared" si="0"/>
        <v>24</v>
      </c>
      <c r="B33" s="53">
        <v>36</v>
      </c>
      <c r="C33" s="23" t="s">
        <v>7</v>
      </c>
      <c r="D33" s="23"/>
      <c r="E33" s="34" t="s">
        <v>41</v>
      </c>
      <c r="F33" s="23"/>
      <c r="G33" s="24" t="s">
        <v>17</v>
      </c>
      <c r="H33" s="14">
        <v>850</v>
      </c>
      <c r="I33" s="45">
        <f t="shared" si="1"/>
        <v>68150</v>
      </c>
      <c r="J33" s="43">
        <v>4.4285714285714288</v>
      </c>
      <c r="K33" s="6" t="s">
        <v>48</v>
      </c>
      <c r="BM33" s="6">
        <v>75</v>
      </c>
    </row>
    <row r="34" spans="1:65" x14ac:dyDescent="0.25">
      <c r="A34" s="50">
        <f t="shared" si="0"/>
        <v>25</v>
      </c>
      <c r="B34" s="53">
        <v>10</v>
      </c>
      <c r="C34" s="41" t="s">
        <v>5</v>
      </c>
      <c r="D34" s="23"/>
      <c r="E34" s="23"/>
      <c r="F34" s="23"/>
      <c r="G34" s="9" t="s">
        <v>22</v>
      </c>
      <c r="H34" s="25">
        <v>600</v>
      </c>
      <c r="I34" s="45">
        <f t="shared" si="1"/>
        <v>68750</v>
      </c>
      <c r="J34" s="43">
        <v>4.375</v>
      </c>
      <c r="K34" s="6" t="s">
        <v>46</v>
      </c>
      <c r="BM34" s="6">
        <v>150</v>
      </c>
    </row>
    <row r="35" spans="1:65" ht="39.6" x14ac:dyDescent="0.25">
      <c r="A35" s="50">
        <f t="shared" si="0"/>
        <v>26</v>
      </c>
      <c r="B35" s="53">
        <v>8</v>
      </c>
      <c r="C35" s="23" t="s">
        <v>11</v>
      </c>
      <c r="D35" s="10"/>
      <c r="E35" s="36" t="s">
        <v>37</v>
      </c>
      <c r="F35" s="36"/>
      <c r="G35" s="24" t="s">
        <v>63</v>
      </c>
      <c r="H35" s="14">
        <v>1105</v>
      </c>
      <c r="I35" s="45">
        <f t="shared" si="1"/>
        <v>69855</v>
      </c>
      <c r="J35" s="43">
        <v>4.333333333333333</v>
      </c>
      <c r="K35" s="6" t="s">
        <v>48</v>
      </c>
      <c r="BM35" s="6">
        <v>0</v>
      </c>
    </row>
    <row r="36" spans="1:65" ht="14.4" x14ac:dyDescent="0.25">
      <c r="A36" s="50">
        <f t="shared" si="0"/>
        <v>27</v>
      </c>
      <c r="B36" s="52">
        <v>3</v>
      </c>
      <c r="C36" s="41" t="s">
        <v>2</v>
      </c>
      <c r="D36" s="8"/>
      <c r="E36" s="35" t="s">
        <v>40</v>
      </c>
      <c r="F36" s="8"/>
      <c r="G36" s="9" t="s">
        <v>20</v>
      </c>
      <c r="H36" s="14">
        <v>3000</v>
      </c>
      <c r="I36" s="14">
        <f t="shared" si="1"/>
        <v>72855</v>
      </c>
      <c r="J36" s="43">
        <v>4.2857142857142856</v>
      </c>
      <c r="K36" s="6" t="s">
        <v>46</v>
      </c>
      <c r="BM36" s="6">
        <v>100</v>
      </c>
    </row>
    <row r="37" spans="1:65" x14ac:dyDescent="0.25">
      <c r="A37" s="50">
        <f t="shared" si="0"/>
        <v>28</v>
      </c>
      <c r="B37" s="53">
        <v>24</v>
      </c>
      <c r="C37" s="23" t="s">
        <v>15</v>
      </c>
      <c r="D37" s="23"/>
      <c r="E37" s="23"/>
      <c r="F37" s="23"/>
      <c r="G37" s="24" t="s">
        <v>70</v>
      </c>
      <c r="H37" s="14">
        <v>150</v>
      </c>
      <c r="I37" s="45">
        <f t="shared" si="1"/>
        <v>73005</v>
      </c>
      <c r="J37" s="43">
        <v>4.25</v>
      </c>
      <c r="K37" s="6" t="s">
        <v>48</v>
      </c>
      <c r="BM37" s="6">
        <v>600</v>
      </c>
    </row>
    <row r="38" spans="1:65" ht="52.8" x14ac:dyDescent="0.25">
      <c r="A38" s="50">
        <f t="shared" si="0"/>
        <v>29</v>
      </c>
      <c r="B38" s="53">
        <v>31</v>
      </c>
      <c r="C38" s="30" t="s">
        <v>7</v>
      </c>
      <c r="D38" s="23"/>
      <c r="E38" s="23"/>
      <c r="F38" s="23"/>
      <c r="G38" s="9" t="s">
        <v>8</v>
      </c>
      <c r="H38" s="25">
        <v>200</v>
      </c>
      <c r="I38" s="45">
        <f t="shared" si="1"/>
        <v>73205</v>
      </c>
      <c r="J38" s="43">
        <v>4.25</v>
      </c>
      <c r="K38" s="6" t="s">
        <v>46</v>
      </c>
      <c r="BM38" s="6">
        <v>750</v>
      </c>
    </row>
    <row r="39" spans="1:65" ht="14.4" x14ac:dyDescent="0.25">
      <c r="A39" s="50">
        <f t="shared" si="0"/>
        <v>30</v>
      </c>
      <c r="B39" s="53">
        <v>5</v>
      </c>
      <c r="C39" s="30" t="s">
        <v>3</v>
      </c>
      <c r="D39" s="8"/>
      <c r="E39" s="35" t="s">
        <v>43</v>
      </c>
      <c r="F39" s="8"/>
      <c r="G39" s="9" t="s">
        <v>4</v>
      </c>
      <c r="H39" s="14">
        <v>2930</v>
      </c>
      <c r="I39" s="45">
        <f t="shared" si="1"/>
        <v>76135</v>
      </c>
      <c r="J39" s="43">
        <v>4.1428571428571432</v>
      </c>
      <c r="K39" s="6" t="s">
        <v>46</v>
      </c>
      <c r="BM39" s="6">
        <v>1250</v>
      </c>
    </row>
    <row r="40" spans="1:65" ht="34.799999999999997" customHeight="1" x14ac:dyDescent="0.25">
      <c r="A40" s="50">
        <f t="shared" si="0"/>
        <v>31</v>
      </c>
      <c r="B40" s="53">
        <v>20</v>
      </c>
      <c r="C40" s="23" t="s">
        <v>13</v>
      </c>
      <c r="D40" s="23"/>
      <c r="E40" s="23"/>
      <c r="F40" s="23"/>
      <c r="G40" s="24" t="s">
        <v>50</v>
      </c>
      <c r="H40" s="58">
        <v>750</v>
      </c>
      <c r="I40" s="45">
        <f t="shared" si="1"/>
        <v>76885</v>
      </c>
      <c r="J40" s="43">
        <v>4.1428571428571432</v>
      </c>
      <c r="K40" s="6" t="s">
        <v>48</v>
      </c>
      <c r="BM40" s="6">
        <v>400</v>
      </c>
    </row>
    <row r="41" spans="1:65" ht="14.4" x14ac:dyDescent="0.3">
      <c r="A41" s="50">
        <f t="shared" si="0"/>
        <v>32</v>
      </c>
      <c r="B41" s="53">
        <v>38</v>
      </c>
      <c r="C41" s="23" t="s">
        <v>7</v>
      </c>
      <c r="D41" s="23"/>
      <c r="E41" s="34"/>
      <c r="F41" s="34"/>
      <c r="G41" s="24" t="s">
        <v>76</v>
      </c>
      <c r="H41" s="14">
        <v>550</v>
      </c>
      <c r="I41" s="45">
        <f t="shared" si="1"/>
        <v>77435</v>
      </c>
      <c r="J41" s="43">
        <v>4</v>
      </c>
      <c r="K41" s="6" t="s">
        <v>46</v>
      </c>
      <c r="BM41" s="6">
        <v>200</v>
      </c>
    </row>
    <row r="42" spans="1:65" ht="26.4" x14ac:dyDescent="0.25">
      <c r="A42" s="50">
        <f t="shared" si="0"/>
        <v>33</v>
      </c>
      <c r="B42" s="53">
        <v>40</v>
      </c>
      <c r="C42" s="41" t="s">
        <v>6</v>
      </c>
      <c r="D42" s="23"/>
      <c r="E42" s="23"/>
      <c r="F42" s="23"/>
      <c r="G42" s="9" t="s">
        <v>62</v>
      </c>
      <c r="H42" s="58">
        <v>0</v>
      </c>
      <c r="I42" s="45">
        <f t="shared" si="1"/>
        <v>77435</v>
      </c>
      <c r="J42" s="43">
        <v>4</v>
      </c>
      <c r="K42" s="6" t="s">
        <v>46</v>
      </c>
      <c r="BM42" s="6">
        <v>700</v>
      </c>
    </row>
    <row r="43" spans="1:65" ht="44.4" customHeight="1" x14ac:dyDescent="0.25">
      <c r="A43" s="50">
        <f t="shared" si="0"/>
        <v>34</v>
      </c>
      <c r="B43" s="53">
        <v>28</v>
      </c>
      <c r="C43" s="30" t="s">
        <v>7</v>
      </c>
      <c r="D43" s="23"/>
      <c r="E43" s="23"/>
      <c r="F43" s="23"/>
      <c r="G43" s="9" t="s">
        <v>73</v>
      </c>
      <c r="H43" s="14">
        <v>750</v>
      </c>
      <c r="I43" s="45">
        <f t="shared" si="1"/>
        <v>78185</v>
      </c>
      <c r="J43" s="43">
        <v>3.75</v>
      </c>
      <c r="K43" s="6"/>
      <c r="BM43" s="6">
        <v>50</v>
      </c>
    </row>
    <row r="44" spans="1:65" ht="14.4" x14ac:dyDescent="0.25">
      <c r="A44" s="50">
        <f t="shared" si="0"/>
        <v>35</v>
      </c>
      <c r="B44" s="53">
        <v>7</v>
      </c>
      <c r="C44" s="23" t="s">
        <v>11</v>
      </c>
      <c r="D44" s="10"/>
      <c r="E44" s="36" t="s">
        <v>36</v>
      </c>
      <c r="F44" s="36"/>
      <c r="G44" s="24" t="s">
        <v>59</v>
      </c>
      <c r="H44" s="64">
        <v>2875</v>
      </c>
      <c r="I44" s="45">
        <f t="shared" si="1"/>
        <v>81060</v>
      </c>
      <c r="J44" s="43">
        <v>3.6666666666666665</v>
      </c>
      <c r="K44" s="6" t="s">
        <v>48</v>
      </c>
      <c r="BM44" s="6">
        <v>875</v>
      </c>
    </row>
    <row r="45" spans="1:65" x14ac:dyDescent="0.25">
      <c r="A45" s="50">
        <f t="shared" si="0"/>
        <v>36</v>
      </c>
      <c r="B45" s="53">
        <v>13</v>
      </c>
      <c r="C45" s="23" t="s">
        <v>12</v>
      </c>
      <c r="D45" s="23"/>
      <c r="E45" s="23"/>
      <c r="F45" s="23"/>
      <c r="G45" s="24" t="s">
        <v>53</v>
      </c>
      <c r="H45" s="14">
        <v>150</v>
      </c>
      <c r="I45" s="45">
        <f t="shared" si="1"/>
        <v>81210</v>
      </c>
      <c r="J45" s="43">
        <v>3.625</v>
      </c>
      <c r="K45" s="6" t="s">
        <v>48</v>
      </c>
      <c r="BM45" s="6">
        <v>50</v>
      </c>
    </row>
    <row r="46" spans="1:65" ht="14.4" x14ac:dyDescent="0.25">
      <c r="A46" s="50">
        <f t="shared" si="0"/>
        <v>37</v>
      </c>
      <c r="B46" s="53">
        <v>6</v>
      </c>
      <c r="C46" s="30" t="s">
        <v>3</v>
      </c>
      <c r="D46" s="8"/>
      <c r="E46" s="35" t="s">
        <v>35</v>
      </c>
      <c r="F46" s="62"/>
      <c r="G46" s="9" t="s">
        <v>58</v>
      </c>
      <c r="H46" s="14">
        <v>2890</v>
      </c>
      <c r="I46" s="45">
        <f t="shared" si="1"/>
        <v>84100</v>
      </c>
      <c r="J46" s="43">
        <v>3.6</v>
      </c>
      <c r="K46" s="6" t="s">
        <v>46</v>
      </c>
      <c r="BM46" s="6">
        <v>850</v>
      </c>
    </row>
    <row r="47" spans="1:65" ht="54" customHeight="1" x14ac:dyDescent="0.25">
      <c r="A47" s="50">
        <f t="shared" si="0"/>
        <v>38</v>
      </c>
      <c r="B47" s="53">
        <v>18</v>
      </c>
      <c r="C47" s="23" t="s">
        <v>13</v>
      </c>
      <c r="D47" s="23"/>
      <c r="E47" s="23"/>
      <c r="F47" s="23"/>
      <c r="G47" s="24" t="s">
        <v>64</v>
      </c>
      <c r="H47" s="14">
        <v>350</v>
      </c>
      <c r="I47" s="45">
        <f t="shared" si="1"/>
        <v>84450</v>
      </c>
      <c r="J47" s="43">
        <v>3.1666666666666665</v>
      </c>
      <c r="K47" s="6" t="s">
        <v>48</v>
      </c>
    </row>
    <row r="48" spans="1:65" ht="54" customHeight="1" x14ac:dyDescent="0.25">
      <c r="A48" s="50">
        <f t="shared" si="0"/>
        <v>39</v>
      </c>
      <c r="B48" s="53">
        <v>25</v>
      </c>
      <c r="C48" s="23" t="s">
        <v>15</v>
      </c>
      <c r="D48" s="23"/>
      <c r="E48" s="23"/>
      <c r="F48" s="23"/>
      <c r="G48" s="24" t="s">
        <v>53</v>
      </c>
      <c r="H48" s="58">
        <v>0</v>
      </c>
      <c r="I48" s="45">
        <f t="shared" si="1"/>
        <v>84450</v>
      </c>
      <c r="J48" s="43">
        <v>2.8571428571428572</v>
      </c>
      <c r="K48" s="6" t="s">
        <v>48</v>
      </c>
      <c r="BM48" s="6">
        <v>550</v>
      </c>
    </row>
    <row r="49" spans="1:65" ht="26.4" x14ac:dyDescent="0.25">
      <c r="A49" s="50">
        <f t="shared" si="0"/>
        <v>40</v>
      </c>
      <c r="B49" s="53">
        <v>32</v>
      </c>
      <c r="C49" s="23" t="s">
        <v>7</v>
      </c>
      <c r="D49" s="23"/>
      <c r="E49" s="23"/>
      <c r="F49" s="23"/>
      <c r="G49" s="24" t="s">
        <v>33</v>
      </c>
      <c r="H49" s="58">
        <v>700</v>
      </c>
      <c r="I49" s="45">
        <f t="shared" si="1"/>
        <v>85150</v>
      </c>
      <c r="J49" s="43">
        <v>2.75</v>
      </c>
      <c r="K49" s="6" t="s">
        <v>48</v>
      </c>
      <c r="BM49" s="6">
        <v>1300</v>
      </c>
    </row>
    <row r="50" spans="1:65" ht="27" customHeight="1" x14ac:dyDescent="0.25">
      <c r="A50" s="50">
        <f t="shared" si="0"/>
        <v>41</v>
      </c>
      <c r="B50" s="53">
        <v>33</v>
      </c>
      <c r="C50" s="23" t="s">
        <v>49</v>
      </c>
      <c r="D50" s="23"/>
      <c r="E50" s="23"/>
      <c r="F50" s="23"/>
      <c r="G50" s="24" t="s">
        <v>60</v>
      </c>
      <c r="H50" s="14">
        <v>50</v>
      </c>
      <c r="I50" s="45">
        <f t="shared" si="1"/>
        <v>85200</v>
      </c>
      <c r="J50" s="43">
        <v>2.75</v>
      </c>
      <c r="K50" s="6" t="s">
        <v>48</v>
      </c>
      <c r="BM50" s="6">
        <v>0</v>
      </c>
    </row>
    <row r="51" spans="1:65" ht="27" customHeight="1" x14ac:dyDescent="0.25">
      <c r="A51" s="50">
        <f t="shared" si="0"/>
        <v>42</v>
      </c>
      <c r="B51" s="53">
        <v>27</v>
      </c>
      <c r="C51" s="30" t="s">
        <v>7</v>
      </c>
      <c r="D51" s="23"/>
      <c r="E51" s="23"/>
      <c r="F51" s="23"/>
      <c r="G51" s="9" t="s">
        <v>72</v>
      </c>
      <c r="H51" s="58">
        <v>100</v>
      </c>
      <c r="I51" s="45">
        <f t="shared" si="1"/>
        <v>85300</v>
      </c>
      <c r="J51" s="43">
        <v>1</v>
      </c>
      <c r="K51" s="6" t="s">
        <v>46</v>
      </c>
      <c r="BM51" s="6">
        <v>50</v>
      </c>
    </row>
    <row r="52" spans="1:65" x14ac:dyDescent="0.25">
      <c r="A52" s="51"/>
      <c r="B52" s="56"/>
      <c r="C52" s="42"/>
      <c r="D52" s="37"/>
      <c r="E52" s="37"/>
      <c r="F52" s="37"/>
      <c r="G52" s="38"/>
      <c r="H52" s="37"/>
      <c r="I52" s="39"/>
      <c r="J52" s="76"/>
    </row>
    <row r="53" spans="1:65" x14ac:dyDescent="0.25">
      <c r="H53" s="6">
        <f>SUM(H8:H51)</f>
        <v>85300</v>
      </c>
      <c r="BM53" s="6">
        <f>SUM(BM8:BM52)</f>
        <v>82802</v>
      </c>
    </row>
    <row r="54" spans="1:65" hidden="1" x14ac:dyDescent="0.25">
      <c r="K54">
        <f>SUMIF($K$8:$K$49,#REF!,$H$8:$H$49)</f>
        <v>0</v>
      </c>
    </row>
    <row r="55" spans="1:65" hidden="1" x14ac:dyDescent="0.25">
      <c r="K55">
        <f>SUMIF($K$8:$K$49,#REF!,$H$8:$H$49)</f>
        <v>0</v>
      </c>
    </row>
    <row r="56" spans="1:65" x14ac:dyDescent="0.25">
      <c r="H56" s="6">
        <f>85300-H53</f>
        <v>0</v>
      </c>
      <c r="BM56" s="6">
        <f>85300-BM53</f>
        <v>2498</v>
      </c>
    </row>
  </sheetData>
  <sortState ref="B12:Z52">
    <sortCondition descending="1" ref="J12:J52"/>
  </sortState>
  <mergeCells count="1">
    <mergeCell ref="C7:I7"/>
  </mergeCells>
  <hyperlinks>
    <hyperlink ref="E46" location="EST_P_12_01_EST_P_15_01" display="EST_P_12_01_EST_P_15_01"/>
    <hyperlink ref="E44" location="SPE_W_15_1" display="SPE_W_15_1"/>
    <hyperlink ref="E35" location="TSP_W_15_1" display="TSP_W_15_1"/>
    <hyperlink ref="E36" location="BPS_P_15_1" display="BPS_P_15_1"/>
    <hyperlink ref="E33" location="AVS_W_14_1" display="AVS_W_14_1"/>
    <hyperlink ref="E25" location="AVS_P_15_01" display="AVS_P_15_01"/>
    <hyperlink ref="E39" location="AVS_P_08_01_AVS_P_08_02" display="AVS_P_08_01_AVS_P_08_02"/>
  </hyperlinks>
  <pageMargins left="0.7" right="0.7" top="0.5" bottom="0.5" header="0.3" footer="0.3"/>
  <pageSetup paperSize="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Ranked Order</vt:lpstr>
    </vt:vector>
  </TitlesOfParts>
  <Company>USACE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G4PMMRRC</dc:creator>
  <cp:lastModifiedBy>G4PMMRRC</cp:lastModifiedBy>
  <cp:lastPrinted>2016-01-20T08:56:44Z</cp:lastPrinted>
  <dcterms:created xsi:type="dcterms:W3CDTF">2010-12-09T16:31:56Z</dcterms:created>
  <dcterms:modified xsi:type="dcterms:W3CDTF">2016-01-20T08:56:57Z</dcterms:modified>
</cp:coreProperties>
</file>